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rank\Desktop\Capital Improvement\"/>
    </mc:Choice>
  </mc:AlternateContent>
  <xr:revisionPtr revIDLastSave="0" documentId="8_{9FFD99C7-0772-4A2A-AD99-931829E84B77}" xr6:coauthVersionLast="47" xr6:coauthVersionMax="47" xr10:uidLastSave="{00000000-0000-0000-0000-000000000000}"/>
  <bookViews>
    <workbookView xWindow="195" yWindow="0" windowWidth="32775" windowHeight="19920" xr2:uid="{00000000-000D-0000-FFFF-FFFF00000000}"/>
  </bookViews>
  <sheets>
    <sheet name="Sel CIC Items 04132022" sheetId="1" r:id="rId1"/>
  </sheets>
  <calcPr calcId="191029"/>
  <fileRecoveryPr repairLoad="1"/>
  <extLst>
    <ext uri="GoogleSheetsCustomDataVersion1">
      <go:sheetsCustomData xmlns:go="http://customooxmlschemas.google.com/" r:id="rId5" roundtripDataSignature="AMtx7mi/R3zeJ/mbUE1Y79Ge4x8chjeeGg=="/>
    </ext>
  </extLst>
</workbook>
</file>

<file path=xl/calcChain.xml><?xml version="1.0" encoding="utf-8"?>
<calcChain xmlns="http://schemas.openxmlformats.org/spreadsheetml/2006/main">
  <c r="I63" i="1" l="1"/>
  <c r="H63" i="1"/>
  <c r="G63" i="1"/>
  <c r="F63" i="1"/>
  <c r="E63" i="1"/>
  <c r="D63" i="1"/>
  <c r="I73" i="1"/>
  <c r="H73" i="1"/>
  <c r="G73" i="1"/>
  <c r="F73" i="1"/>
  <c r="E73" i="1"/>
  <c r="D73" i="1"/>
  <c r="E99" i="1"/>
  <c r="I36" i="1"/>
  <c r="J35" i="1"/>
  <c r="H36" i="1"/>
  <c r="G36" i="1"/>
  <c r="F36" i="1"/>
  <c r="E36" i="1"/>
  <c r="D36" i="1"/>
  <c r="D90" i="1"/>
  <c r="I114" i="1"/>
  <c r="H114" i="1"/>
  <c r="G114" i="1"/>
  <c r="F114" i="1"/>
  <c r="E114" i="1"/>
  <c r="D114" i="1"/>
  <c r="J113" i="1"/>
  <c r="J112" i="1"/>
  <c r="J111" i="1"/>
  <c r="J110" i="1"/>
  <c r="J109" i="1"/>
  <c r="J108" i="1"/>
  <c r="J107" i="1"/>
  <c r="J106" i="1"/>
  <c r="J105" i="1"/>
  <c r="I99" i="1"/>
  <c r="H99" i="1"/>
  <c r="G99" i="1"/>
  <c r="F99" i="1"/>
  <c r="D99" i="1"/>
  <c r="J98" i="1"/>
  <c r="J97" i="1"/>
  <c r="I90" i="1"/>
  <c r="H90" i="1"/>
  <c r="G90" i="1"/>
  <c r="F90" i="1"/>
  <c r="E90" i="1"/>
  <c r="J89" i="1"/>
  <c r="J88" i="1"/>
  <c r="I84" i="1"/>
  <c r="H84" i="1"/>
  <c r="G84" i="1"/>
  <c r="F84" i="1"/>
  <c r="E84" i="1"/>
  <c r="D84" i="1"/>
  <c r="J83" i="1"/>
  <c r="J82" i="1"/>
  <c r="J72" i="1"/>
  <c r="J71" i="1"/>
  <c r="J70" i="1"/>
  <c r="I67" i="1"/>
  <c r="H67" i="1"/>
  <c r="G67" i="1"/>
  <c r="F67" i="1"/>
  <c r="E67" i="1"/>
  <c r="D67" i="1"/>
  <c r="J66" i="1"/>
  <c r="J67" i="1" s="1"/>
  <c r="J62" i="1"/>
  <c r="J61" i="1"/>
  <c r="I58" i="1"/>
  <c r="H58" i="1"/>
  <c r="G58" i="1"/>
  <c r="F58" i="1"/>
  <c r="E58" i="1"/>
  <c r="D58" i="1"/>
  <c r="J57" i="1"/>
  <c r="J58" i="1" s="1"/>
  <c r="I54" i="1"/>
  <c r="H54" i="1"/>
  <c r="G54" i="1"/>
  <c r="F54" i="1"/>
  <c r="E54" i="1"/>
  <c r="D54" i="1"/>
  <c r="J53" i="1"/>
  <c r="J54" i="1" s="1"/>
  <c r="I50" i="1"/>
  <c r="H50" i="1"/>
  <c r="G50" i="1"/>
  <c r="F50" i="1"/>
  <c r="E50" i="1"/>
  <c r="D50" i="1"/>
  <c r="J49" i="1"/>
  <c r="J48" i="1"/>
  <c r="J47" i="1"/>
  <c r="I44" i="1"/>
  <c r="H44" i="1"/>
  <c r="G44" i="1"/>
  <c r="F44" i="1"/>
  <c r="E44" i="1"/>
  <c r="D44" i="1"/>
  <c r="J43" i="1"/>
  <c r="J44" i="1" s="1"/>
  <c r="I40" i="1"/>
  <c r="H40" i="1"/>
  <c r="G40" i="1"/>
  <c r="F40" i="1"/>
  <c r="E40" i="1"/>
  <c r="D40" i="1"/>
  <c r="J39" i="1"/>
  <c r="J40" i="1" s="1"/>
  <c r="J34" i="1"/>
  <c r="J33" i="1"/>
  <c r="J32" i="1"/>
  <c r="J31" i="1"/>
  <c r="J30" i="1"/>
  <c r="J29" i="1"/>
  <c r="J28" i="1"/>
  <c r="J27" i="1"/>
  <c r="J26" i="1"/>
  <c r="I23" i="1"/>
  <c r="H23" i="1"/>
  <c r="G23" i="1"/>
  <c r="F23" i="1"/>
  <c r="E23" i="1"/>
  <c r="D23" i="1"/>
  <c r="J22" i="1"/>
  <c r="I19" i="1"/>
  <c r="H19" i="1"/>
  <c r="G19" i="1"/>
  <c r="F19" i="1"/>
  <c r="E19" i="1"/>
  <c r="D19" i="1"/>
  <c r="J18" i="1"/>
  <c r="J17" i="1"/>
  <c r="J16" i="1"/>
  <c r="J15" i="1"/>
  <c r="I12" i="1"/>
  <c r="H12" i="1"/>
  <c r="G12" i="1"/>
  <c r="F12" i="1"/>
  <c r="E12" i="1"/>
  <c r="D12" i="1"/>
  <c r="J11" i="1"/>
  <c r="J10" i="1"/>
  <c r="J9" i="1"/>
  <c r="J8" i="1"/>
  <c r="J73" i="1" l="1"/>
  <c r="J19" i="1"/>
  <c r="J99" i="1"/>
  <c r="J84" i="1"/>
  <c r="J63" i="1"/>
  <c r="H75" i="1"/>
  <c r="J23" i="1"/>
  <c r="J90" i="1"/>
  <c r="F75" i="1"/>
  <c r="G75" i="1"/>
  <c r="I101" i="1"/>
  <c r="J36" i="1"/>
  <c r="J12" i="1"/>
  <c r="J50" i="1"/>
  <c r="J114" i="1"/>
  <c r="H101" i="1"/>
  <c r="E101" i="1"/>
  <c r="F101" i="1"/>
  <c r="E75" i="1"/>
  <c r="G101" i="1"/>
  <c r="D75" i="1"/>
  <c r="I75" i="1"/>
  <c r="I116" i="1" s="1"/>
  <c r="D101" i="1"/>
  <c r="G116" i="1" l="1"/>
  <c r="H116" i="1"/>
  <c r="E116" i="1"/>
  <c r="J101" i="1"/>
  <c r="D116" i="1"/>
  <c r="F116" i="1"/>
  <c r="J75" i="1"/>
  <c r="J116" i="1" l="1"/>
</calcChain>
</file>

<file path=xl/sharedStrings.xml><?xml version="1.0" encoding="utf-8"?>
<sst xmlns="http://schemas.openxmlformats.org/spreadsheetml/2006/main" count="148" uniqueCount="141">
  <si>
    <t>TOWN CAPITAL PROJECTS</t>
  </si>
  <si>
    <t>Letter</t>
  </si>
  <si>
    <t>Capital Project</t>
  </si>
  <si>
    <t>Initial Date</t>
  </si>
  <si>
    <t>FY2025</t>
  </si>
  <si>
    <t>FY2026</t>
  </si>
  <si>
    <t>FY2027</t>
  </si>
  <si>
    <t>FY2028</t>
  </si>
  <si>
    <t>FY2029</t>
  </si>
  <si>
    <t>Totals</t>
  </si>
  <si>
    <t>SelectBoard and Other</t>
  </si>
  <si>
    <t xml:space="preserve">SEL 1) </t>
  </si>
  <si>
    <t>Sidewalks/Multi-Use Trails</t>
  </si>
  <si>
    <t>SEL 2)</t>
  </si>
  <si>
    <t>Financial Software Upgrade</t>
  </si>
  <si>
    <t xml:space="preserve">SEL 3) </t>
  </si>
  <si>
    <t xml:space="preserve">Town-wide Roadwork </t>
  </si>
  <si>
    <t xml:space="preserve">SEL 4) </t>
  </si>
  <si>
    <t>Town Hall - Deferred Maintenance</t>
  </si>
  <si>
    <t xml:space="preserve">Selectmen and Other Totals </t>
  </si>
  <si>
    <t xml:space="preserve"> </t>
  </si>
  <si>
    <t>Fire Department</t>
  </si>
  <si>
    <t xml:space="preserve">FIR 1) </t>
  </si>
  <si>
    <t>Ambulance #1 Replacement</t>
  </si>
  <si>
    <t xml:space="preserve">FIR 2) </t>
  </si>
  <si>
    <t>Replace Squad 4</t>
  </si>
  <si>
    <t xml:space="preserve">FIR 3) </t>
  </si>
  <si>
    <t>Replace E-3 Tower 1</t>
  </si>
  <si>
    <t>FIR 4)</t>
  </si>
  <si>
    <t>Protective Clothing</t>
  </si>
  <si>
    <t xml:space="preserve">Fire Totals </t>
  </si>
  <si>
    <t>Police Department</t>
  </si>
  <si>
    <t>POL 1)</t>
  </si>
  <si>
    <t>Police Unit</t>
  </si>
  <si>
    <t xml:space="preserve">Police Totals </t>
  </si>
  <si>
    <t>Highway Department</t>
  </si>
  <si>
    <t xml:space="preserve">HIW 1) </t>
  </si>
  <si>
    <t xml:space="preserve">HIW 2) </t>
  </si>
  <si>
    <t>F350 Dump Truck Unit 6</t>
  </si>
  <si>
    <t xml:space="preserve">HIW 3) </t>
  </si>
  <si>
    <t>Backhoe</t>
  </si>
  <si>
    <t xml:space="preserve">HIW 4) </t>
  </si>
  <si>
    <t>Cat Loader Unit 10</t>
  </si>
  <si>
    <t>HIW 5)</t>
  </si>
  <si>
    <t>Highway Building-Repair Replacement</t>
  </si>
  <si>
    <t>HIW 6)</t>
  </si>
  <si>
    <t>Tree Bucket Truck w/Chipper Box</t>
  </si>
  <si>
    <t>HIW 7)</t>
  </si>
  <si>
    <t>F250 4WD Pickup Unit 1</t>
  </si>
  <si>
    <t xml:space="preserve">HIW 8) </t>
  </si>
  <si>
    <t>Freightliner 6 Dump with Sander</t>
  </si>
  <si>
    <t xml:space="preserve">HIW 9) </t>
  </si>
  <si>
    <t>Trackless Vehicle</t>
  </si>
  <si>
    <t xml:space="preserve">Highway Totals </t>
  </si>
  <si>
    <t>Board of Health Department</t>
  </si>
  <si>
    <t xml:space="preserve">BOH 1) </t>
  </si>
  <si>
    <t>Health Agent Vehicle</t>
  </si>
  <si>
    <t>Board of Health Totals</t>
  </si>
  <si>
    <t>Council on Aging Department</t>
  </si>
  <si>
    <t xml:space="preserve">COA 1) </t>
  </si>
  <si>
    <t>Council on Aging Remodel</t>
  </si>
  <si>
    <t>Council on Aging Totals</t>
  </si>
  <si>
    <t>Library Department</t>
  </si>
  <si>
    <t xml:space="preserve">LIB 1) </t>
  </si>
  <si>
    <t>Library Carpet Replacement</t>
  </si>
  <si>
    <t xml:space="preserve">LIB 2) </t>
  </si>
  <si>
    <t>Library/Senior Center Septic Replacement</t>
  </si>
  <si>
    <t xml:space="preserve">LIB 3) </t>
  </si>
  <si>
    <t>New Library</t>
  </si>
  <si>
    <t>Library Totals</t>
  </si>
  <si>
    <t xml:space="preserve">Camp Kiwanee Commission </t>
  </si>
  <si>
    <t xml:space="preserve">CKC 1) </t>
  </si>
  <si>
    <t>Playground for Craberry Cove</t>
  </si>
  <si>
    <t>Recreation Totals</t>
  </si>
  <si>
    <t>Conservation Commission</t>
  </si>
  <si>
    <t>CON 1)</t>
  </si>
  <si>
    <t>Factory Pond Dam</t>
  </si>
  <si>
    <t>Conservation Totals</t>
  </si>
  <si>
    <t>Historical Commission</t>
  </si>
  <si>
    <t>HIS 1)</t>
  </si>
  <si>
    <t>Bonney House Renovations</t>
  </si>
  <si>
    <t>HIS 2)</t>
  </si>
  <si>
    <t>Nurses House Renovations</t>
  </si>
  <si>
    <t>Historical Totals</t>
  </si>
  <si>
    <t>Parks and Fields Commission</t>
  </si>
  <si>
    <t>PNF 1)</t>
  </si>
  <si>
    <t>Middle School Field</t>
  </si>
  <si>
    <t>Parks and Fields Totals</t>
  </si>
  <si>
    <t>Nathaniel Mill Commission</t>
  </si>
  <si>
    <t>NMC 1)</t>
  </si>
  <si>
    <t>ADA Ramp</t>
  </si>
  <si>
    <t>NMC 2)</t>
  </si>
  <si>
    <t>Roof Replacement</t>
  </si>
  <si>
    <t>NMC 3)</t>
  </si>
  <si>
    <t>Sluiceway repairs</t>
  </si>
  <si>
    <t>Nathaniel Mill Totals</t>
  </si>
  <si>
    <t>Total Town Capital Projects</t>
  </si>
  <si>
    <t>WHRSD CAPITAL PROJECTS</t>
  </si>
  <si>
    <t>INDIAN HEAD ELEMENTARY</t>
  </si>
  <si>
    <t xml:space="preserve">IHE 1) </t>
  </si>
  <si>
    <t>Touchview Interactive Panels</t>
  </si>
  <si>
    <t xml:space="preserve">IHE 2) </t>
  </si>
  <si>
    <t>Network Switches</t>
  </si>
  <si>
    <t>Indian Head ES Totals</t>
  </si>
  <si>
    <t xml:space="preserve">HANSON MIDDLE SCHOOL </t>
  </si>
  <si>
    <t xml:space="preserve">HMS 1) </t>
  </si>
  <si>
    <t>HMS 2)</t>
  </si>
  <si>
    <t>Hanson Middle School Totals</t>
  </si>
  <si>
    <t>WHITMAN-HANSON REGIONAL HS</t>
  </si>
  <si>
    <t>Note:  These are the cost estimates for Hanson based on enrollment at this time</t>
  </si>
  <si>
    <t>RHS 1)</t>
  </si>
  <si>
    <t>RHS 2)</t>
  </si>
  <si>
    <t>W-H Regional High School Totals</t>
  </si>
  <si>
    <t>Total School Capital Projects</t>
  </si>
  <si>
    <t>WATER CAPITAL PROJECTS</t>
  </si>
  <si>
    <t xml:space="preserve">WAT 1) </t>
  </si>
  <si>
    <t>Utility Trucks Replacement</t>
  </si>
  <si>
    <t xml:space="preserve">WAT 2) </t>
  </si>
  <si>
    <t>Water Main Projects</t>
  </si>
  <si>
    <t xml:space="preserve">WAT 3) </t>
  </si>
  <si>
    <t xml:space="preserve">WAT 4) </t>
  </si>
  <si>
    <t>Building Upgrade - 40X60 Garage Expansion</t>
  </si>
  <si>
    <t>Crystal Springs - Green Filter Plant</t>
  </si>
  <si>
    <t>Crystal Springs - New Bldg. Enclosure</t>
  </si>
  <si>
    <t>Crystal Springs - Generator</t>
  </si>
  <si>
    <t>WAT 8)</t>
  </si>
  <si>
    <t>Well Field 5 Upgrades</t>
  </si>
  <si>
    <t>WAT 9)</t>
  </si>
  <si>
    <t>Well Field 5 Treatment</t>
  </si>
  <si>
    <t>New Water Tank</t>
  </si>
  <si>
    <t>TBD</t>
  </si>
  <si>
    <t>Water Totals</t>
  </si>
  <si>
    <t>GRAND TOTAL ALL CAPITAL PROJECTS</t>
  </si>
  <si>
    <t>Unit C1 2500 HD 4WS pickup Truck</t>
  </si>
  <si>
    <t>HIW 10)</t>
  </si>
  <si>
    <t>Truck Mounted Radios x12</t>
  </si>
  <si>
    <t>WAT 5)</t>
  </si>
  <si>
    <t xml:space="preserve">WAT 6) </t>
  </si>
  <si>
    <t>WAT 7)</t>
  </si>
  <si>
    <t>FY2030</t>
  </si>
  <si>
    <t>TOWN OF HANSON CAPITAL IMPROVEMENT PROGRAM PROJECTS AS OF 1/8/24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</si>
</sst>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7" x14ac:knownFonts="1"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b/>
      <i/>
      <sz val="12"/>
      <color theme="1"/>
      <name val="Times New Roman"/>
    </font>
    <font>
      <b/>
      <sz val="11"/>
      <color theme="1"/>
      <name val="Times New Roman"/>
    </font>
    <font>
      <b/>
      <i/>
      <u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5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4" fontId="1" fillId="0" borderId="2" xfId="0" applyNumberFormat="1" applyFont="1" applyBorder="1" applyAlignment="1">
      <alignment horizontal="center"/>
    </xf>
    <xf numFmtId="5" fontId="1" fillId="0" borderId="2" xfId="0" applyNumberFormat="1" applyFont="1" applyBorder="1"/>
    <xf numFmtId="5" fontId="2" fillId="0" borderId="0" xfId="0" applyNumberFormat="1" applyFont="1"/>
    <xf numFmtId="0" fontId="3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/>
    <xf numFmtId="5" fontId="1" fillId="0" borderId="4" xfId="0" applyNumberFormat="1" applyFont="1" applyBorder="1"/>
    <xf numFmtId="0" fontId="2" fillId="0" borderId="2" xfId="0" applyFont="1" applyBorder="1"/>
    <xf numFmtId="5" fontId="2" fillId="0" borderId="2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5" fontId="1" fillId="0" borderId="6" xfId="0" applyNumberFormat="1" applyFont="1" applyBorder="1"/>
    <xf numFmtId="14" fontId="1" fillId="0" borderId="0" xfId="0" applyNumberFormat="1" applyFont="1" applyAlignment="1">
      <alignment horizontal="left"/>
    </xf>
    <xf numFmtId="0" fontId="1" fillId="0" borderId="7" xfId="0" applyFont="1" applyBorder="1" applyAlignment="1">
      <alignment horizontal="center"/>
    </xf>
    <xf numFmtId="5" fontId="1" fillId="0" borderId="8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14" fontId="1" fillId="0" borderId="4" xfId="0" applyNumberFormat="1" applyFont="1" applyBorder="1" applyAlignment="1">
      <alignment horizontal="center"/>
    </xf>
    <xf numFmtId="5" fontId="1" fillId="0" borderId="9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14" fontId="1" fillId="0" borderId="11" xfId="0" applyNumberFormat="1" applyFont="1" applyBorder="1" applyAlignment="1">
      <alignment horizontal="center"/>
    </xf>
    <xf numFmtId="5" fontId="1" fillId="0" borderId="11" xfId="0" applyNumberFormat="1" applyFont="1" applyBorder="1"/>
    <xf numFmtId="5" fontId="1" fillId="0" borderId="12" xfId="0" applyNumberFormat="1" applyFont="1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5" fontId="2" fillId="0" borderId="14" xfId="0" applyNumberFormat="1" applyFont="1" applyBorder="1"/>
    <xf numFmtId="0" fontId="4" fillId="0" borderId="0" xfId="0" applyFont="1" applyAlignment="1">
      <alignment horizontal="center"/>
    </xf>
    <xf numFmtId="14" fontId="1" fillId="0" borderId="0" xfId="0" applyNumberFormat="1" applyFont="1"/>
    <xf numFmtId="0" fontId="5" fillId="0" borderId="15" xfId="0" applyFont="1" applyBorder="1"/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/>
    <xf numFmtId="5" fontId="2" fillId="0" borderId="16" xfId="0" applyNumberFormat="1" applyFont="1" applyBorder="1"/>
    <xf numFmtId="0" fontId="5" fillId="0" borderId="0" xfId="0" applyFont="1"/>
    <xf numFmtId="14" fontId="2" fillId="0" borderId="0" xfId="0" applyNumberFormat="1" applyFont="1"/>
    <xf numFmtId="14" fontId="1" fillId="0" borderId="11" xfId="0" applyNumberFormat="1" applyFont="1" applyBorder="1"/>
    <xf numFmtId="0" fontId="5" fillId="0" borderId="17" xfId="0" applyFont="1" applyBorder="1"/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/>
    <xf numFmtId="5" fontId="2" fillId="0" borderId="11" xfId="0" applyNumberFormat="1" applyFont="1" applyBorder="1"/>
    <xf numFmtId="0" fontId="6" fillId="0" borderId="0" xfId="0" applyFont="1"/>
    <xf numFmtId="5" fontId="3" fillId="0" borderId="0" xfId="0" applyNumberFormat="1" applyFont="1"/>
    <xf numFmtId="0" fontId="5" fillId="0" borderId="13" xfId="0" applyFont="1" applyBorder="1"/>
    <xf numFmtId="14" fontId="2" fillId="0" borderId="14" xfId="0" applyNumberFormat="1" applyFont="1" applyBorder="1"/>
    <xf numFmtId="5" fontId="2" fillId="0" borderId="18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7" xfId="0" applyFont="1" applyBorder="1"/>
    <xf numFmtId="14" fontId="1" fillId="0" borderId="2" xfId="0" applyNumberFormat="1" applyFont="1" applyBorder="1"/>
    <xf numFmtId="5" fontId="1" fillId="0" borderId="2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4" fontId="1" fillId="0" borderId="19" xfId="0" applyNumberFormat="1" applyFont="1" applyBorder="1" applyAlignment="1">
      <alignment horizontal="center"/>
    </xf>
    <xf numFmtId="5" fontId="1" fillId="0" borderId="19" xfId="0" applyNumberFormat="1" applyFont="1" applyBorder="1"/>
    <xf numFmtId="5" fontId="1" fillId="2" borderId="0" xfId="0" applyNumberFormat="1" applyFont="1" applyFill="1"/>
    <xf numFmtId="5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workbookViewId="0">
      <pane ySplit="5" topLeftCell="A84" activePane="bottomLeft" state="frozen"/>
      <selection pane="bottomLeft" activeCell="O18" sqref="O18"/>
    </sheetView>
  </sheetViews>
  <sheetFormatPr defaultColWidth="14.42578125" defaultRowHeight="15" customHeight="1" x14ac:dyDescent="0.25"/>
  <cols>
    <col min="1" max="1" width="9.140625" customWidth="1"/>
    <col min="2" max="2" width="44.7109375" customWidth="1"/>
    <col min="3" max="3" width="11.85546875" customWidth="1"/>
    <col min="4" max="5" width="13.28515625" customWidth="1"/>
    <col min="6" max="6" width="17" customWidth="1"/>
    <col min="7" max="7" width="14.42578125" customWidth="1"/>
    <col min="8" max="10" width="13.28515625" customWidth="1"/>
    <col min="11" max="12" width="9.140625" customWidth="1"/>
    <col min="13" max="13" width="21.5703125" customWidth="1"/>
    <col min="14" max="26" width="9.140625" customWidth="1"/>
  </cols>
  <sheetData>
    <row r="1" spans="1:26" ht="15.75" x14ac:dyDescent="0.25">
      <c r="A1" s="1"/>
      <c r="B1" s="2" t="s">
        <v>140</v>
      </c>
      <c r="C1" s="1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x14ac:dyDescent="0.25">
      <c r="A3" s="1"/>
      <c r="B3" s="4" t="s">
        <v>0</v>
      </c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139</v>
      </c>
      <c r="J5" s="5" t="s">
        <v>9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x14ac:dyDescent="0.25">
      <c r="A7" s="5"/>
      <c r="B7" s="5" t="s">
        <v>10</v>
      </c>
      <c r="C7" s="5"/>
      <c r="D7" s="5"/>
      <c r="E7" s="5"/>
      <c r="F7" s="5"/>
      <c r="G7" s="5"/>
      <c r="H7" s="5"/>
      <c r="I7" s="5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x14ac:dyDescent="0.25">
      <c r="A8" s="7" t="s">
        <v>11</v>
      </c>
      <c r="B8" s="1" t="s">
        <v>12</v>
      </c>
      <c r="C8" s="8">
        <v>37637</v>
      </c>
      <c r="D8" s="9">
        <v>600000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f t="shared" ref="J8:J11" si="0">SUM(D8:I8)</f>
        <v>600000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x14ac:dyDescent="0.25">
      <c r="A9" s="7" t="s">
        <v>13</v>
      </c>
      <c r="B9" s="1" t="s">
        <v>14</v>
      </c>
      <c r="C9" s="8">
        <v>43795</v>
      </c>
      <c r="D9" s="9">
        <v>250000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f t="shared" si="0"/>
        <v>250000</v>
      </c>
      <c r="K9" s="3"/>
      <c r="L9" s="3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x14ac:dyDescent="0.25">
      <c r="A10" s="7" t="s">
        <v>15</v>
      </c>
      <c r="B10" s="1" t="s">
        <v>16</v>
      </c>
      <c r="C10" s="8">
        <v>44155</v>
      </c>
      <c r="D10" s="9">
        <v>200000</v>
      </c>
      <c r="E10" s="9">
        <v>200000</v>
      </c>
      <c r="F10" s="9">
        <v>200000</v>
      </c>
      <c r="G10" s="9">
        <v>200000</v>
      </c>
      <c r="H10" s="9">
        <v>0</v>
      </c>
      <c r="I10" s="9">
        <v>0</v>
      </c>
      <c r="J10" s="9">
        <f t="shared" si="0"/>
        <v>800000</v>
      </c>
      <c r="K10" s="3"/>
      <c r="L10" s="3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x14ac:dyDescent="0.25">
      <c r="A11" s="10" t="s">
        <v>17</v>
      </c>
      <c r="B11" s="11" t="s">
        <v>18</v>
      </c>
      <c r="C11" s="12">
        <v>44155</v>
      </c>
      <c r="D11" s="13">
        <v>100000</v>
      </c>
      <c r="E11" s="13">
        <v>100000</v>
      </c>
      <c r="F11" s="13">
        <v>100000</v>
      </c>
      <c r="G11" s="13">
        <v>100000</v>
      </c>
      <c r="H11" s="13">
        <v>0</v>
      </c>
      <c r="I11" s="13">
        <v>0</v>
      </c>
      <c r="J11" s="13">
        <f t="shared" si="0"/>
        <v>400000</v>
      </c>
      <c r="K11" s="3"/>
      <c r="L11" s="3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x14ac:dyDescent="0.25">
      <c r="A12" s="2"/>
      <c r="B12" s="6" t="s">
        <v>19</v>
      </c>
      <c r="C12" s="2"/>
      <c r="D12" s="14">
        <f t="shared" ref="D12:J12" si="1">SUM(D8:D11)</f>
        <v>1150000</v>
      </c>
      <c r="E12" s="14">
        <f t="shared" si="1"/>
        <v>300000</v>
      </c>
      <c r="F12" s="14">
        <f t="shared" si="1"/>
        <v>300000</v>
      </c>
      <c r="G12" s="14">
        <f t="shared" si="1"/>
        <v>300000</v>
      </c>
      <c r="H12" s="14">
        <f t="shared" si="1"/>
        <v>0</v>
      </c>
      <c r="I12" s="14">
        <f t="shared" si="1"/>
        <v>0</v>
      </c>
      <c r="J12" s="14">
        <f t="shared" si="1"/>
        <v>2050000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x14ac:dyDescent="0.25">
      <c r="A13" s="1"/>
      <c r="B13" s="6"/>
      <c r="C13" s="1"/>
      <c r="D13" s="1"/>
      <c r="E13" s="1"/>
      <c r="F13" s="1"/>
      <c r="G13" s="1"/>
      <c r="H13" s="1"/>
      <c r="I13" s="1"/>
      <c r="J13" s="9" t="s">
        <v>20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x14ac:dyDescent="0.25">
      <c r="A14" s="11"/>
      <c r="B14" s="5" t="s">
        <v>21</v>
      </c>
      <c r="C14" s="10" t="s">
        <v>20</v>
      </c>
      <c r="D14" s="10"/>
      <c r="E14" s="10"/>
      <c r="F14" s="10"/>
      <c r="G14" s="10"/>
      <c r="H14" s="10"/>
      <c r="I14" s="10"/>
      <c r="J14" s="1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x14ac:dyDescent="0.25">
      <c r="A15" s="7" t="s">
        <v>22</v>
      </c>
      <c r="B15" s="1" t="s">
        <v>23</v>
      </c>
      <c r="C15" s="8">
        <v>43792</v>
      </c>
      <c r="D15" s="9">
        <v>310000</v>
      </c>
      <c r="E15" s="9">
        <v>0</v>
      </c>
      <c r="F15" s="9">
        <v>0</v>
      </c>
      <c r="G15" s="9">
        <v>0</v>
      </c>
      <c r="H15" s="9">
        <v>325000</v>
      </c>
      <c r="I15" s="9">
        <v>0</v>
      </c>
      <c r="J15" s="9">
        <f t="shared" ref="J15:J18" si="2">SUM(D15:I15)</f>
        <v>635000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x14ac:dyDescent="0.25">
      <c r="A16" s="7" t="s">
        <v>24</v>
      </c>
      <c r="B16" s="1" t="s">
        <v>25</v>
      </c>
      <c r="C16" s="8">
        <v>42733</v>
      </c>
      <c r="D16" s="9">
        <v>0</v>
      </c>
      <c r="E16" s="9">
        <v>300000</v>
      </c>
      <c r="F16" s="9">
        <v>0</v>
      </c>
      <c r="G16" s="9">
        <v>0</v>
      </c>
      <c r="H16" s="9">
        <v>0</v>
      </c>
      <c r="I16" s="9">
        <v>0</v>
      </c>
      <c r="J16" s="9">
        <f t="shared" si="2"/>
        <v>300000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x14ac:dyDescent="0.25">
      <c r="A17" s="7" t="s">
        <v>26</v>
      </c>
      <c r="B17" s="1" t="s">
        <v>27</v>
      </c>
      <c r="C17" s="8">
        <v>43096</v>
      </c>
      <c r="D17" s="9">
        <v>1400000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f t="shared" si="2"/>
        <v>1400000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5">
      <c r="A18" s="10" t="s">
        <v>28</v>
      </c>
      <c r="B18" s="11" t="s">
        <v>29</v>
      </c>
      <c r="C18" s="12">
        <v>43420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 t="shared" si="2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2"/>
      <c r="B19" s="6" t="s">
        <v>30</v>
      </c>
      <c r="C19" s="2"/>
      <c r="D19" s="14">
        <f t="shared" ref="D19:J19" si="3">SUM(D15:D18)</f>
        <v>1710000</v>
      </c>
      <c r="E19" s="14">
        <f t="shared" si="3"/>
        <v>300000</v>
      </c>
      <c r="F19" s="14">
        <f t="shared" si="3"/>
        <v>0</v>
      </c>
      <c r="G19" s="14">
        <f t="shared" si="3"/>
        <v>0</v>
      </c>
      <c r="H19" s="14">
        <f t="shared" si="3"/>
        <v>325000</v>
      </c>
      <c r="I19" s="14">
        <f t="shared" si="3"/>
        <v>0</v>
      </c>
      <c r="J19" s="14">
        <f t="shared" si="3"/>
        <v>2335000</v>
      </c>
      <c r="K19" s="15"/>
      <c r="L19" s="1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25">
      <c r="A20" s="2"/>
      <c r="B20" s="6"/>
      <c r="C20" s="2"/>
      <c r="D20" s="14"/>
      <c r="E20" s="14"/>
      <c r="F20" s="14"/>
      <c r="G20" s="14"/>
      <c r="H20" s="14"/>
      <c r="I20" s="14"/>
      <c r="J20" s="1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2"/>
      <c r="B21" s="6" t="s">
        <v>31</v>
      </c>
      <c r="C21" s="2"/>
      <c r="D21" s="14"/>
      <c r="E21" s="14"/>
      <c r="F21" s="14"/>
      <c r="G21" s="14"/>
      <c r="H21" s="14"/>
      <c r="I21" s="14"/>
      <c r="J21" s="1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16" t="s">
        <v>32</v>
      </c>
      <c r="B22" s="17" t="s">
        <v>33</v>
      </c>
      <c r="C22" s="18">
        <v>44971</v>
      </c>
      <c r="D22" s="19">
        <v>186000</v>
      </c>
      <c r="E22" s="19">
        <v>186000</v>
      </c>
      <c r="F22" s="19">
        <v>186000</v>
      </c>
      <c r="G22" s="19">
        <v>186000</v>
      </c>
      <c r="H22" s="19">
        <v>186000</v>
      </c>
      <c r="I22" s="19">
        <v>186000</v>
      </c>
      <c r="J22" s="19">
        <f>SUM(D22,E22,F22,G22,H22,I22)</f>
        <v>1116000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2"/>
      <c r="B23" s="6" t="s">
        <v>34</v>
      </c>
      <c r="C23" s="2"/>
      <c r="D23" s="14">
        <f t="shared" ref="D23:I23" si="4">D22</f>
        <v>186000</v>
      </c>
      <c r="E23" s="14">
        <f t="shared" si="4"/>
        <v>186000</v>
      </c>
      <c r="F23" s="14">
        <f t="shared" si="4"/>
        <v>186000</v>
      </c>
      <c r="G23" s="14">
        <f t="shared" si="4"/>
        <v>186000</v>
      </c>
      <c r="H23" s="14">
        <f t="shared" si="4"/>
        <v>186000</v>
      </c>
      <c r="I23" s="14">
        <f t="shared" si="4"/>
        <v>186000</v>
      </c>
      <c r="J23" s="14">
        <f>SUM(D23:I23)</f>
        <v>1116000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2"/>
      <c r="B24" s="2"/>
      <c r="C24" s="2"/>
      <c r="D24" s="14"/>
      <c r="E24" s="14"/>
      <c r="F24" s="14"/>
      <c r="G24" s="14"/>
      <c r="H24" s="14"/>
      <c r="I24" s="14"/>
      <c r="J24" s="1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20"/>
      <c r="B25" s="5" t="s">
        <v>35</v>
      </c>
      <c r="C25" s="20"/>
      <c r="D25" s="21"/>
      <c r="E25" s="21"/>
      <c r="F25" s="21"/>
      <c r="G25" s="21"/>
      <c r="H25" s="21"/>
      <c r="I25" s="21"/>
      <c r="J25" s="2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22" t="s">
        <v>36</v>
      </c>
      <c r="B26" s="23" t="s">
        <v>133</v>
      </c>
      <c r="C26" s="8">
        <v>42381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24">
        <f t="shared" ref="J26:J35" si="5">SUM(D26:I26)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22" t="s">
        <v>37</v>
      </c>
      <c r="B27" s="23" t="s">
        <v>38</v>
      </c>
      <c r="C27" s="8">
        <v>43131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24">
        <f t="shared" si="5"/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22" t="s">
        <v>39</v>
      </c>
      <c r="B28" s="25" t="s">
        <v>40</v>
      </c>
      <c r="C28" s="8">
        <v>43816</v>
      </c>
      <c r="D28" s="9">
        <v>200000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24">
        <f t="shared" si="5"/>
        <v>200000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22" t="s">
        <v>41</v>
      </c>
      <c r="B29" s="23" t="s">
        <v>42</v>
      </c>
      <c r="C29" s="8">
        <v>43816</v>
      </c>
      <c r="D29" s="9">
        <v>0</v>
      </c>
      <c r="E29" s="9">
        <v>0</v>
      </c>
      <c r="F29" s="9">
        <v>330000</v>
      </c>
      <c r="G29" s="9">
        <v>0</v>
      </c>
      <c r="H29" s="9">
        <v>0</v>
      </c>
      <c r="I29" s="9">
        <v>0</v>
      </c>
      <c r="J29" s="24">
        <f t="shared" si="5"/>
        <v>330000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22" t="s">
        <v>43</v>
      </c>
      <c r="B30" s="1" t="s">
        <v>44</v>
      </c>
      <c r="C30" s="8">
        <v>43119</v>
      </c>
      <c r="D30" s="9">
        <v>7500000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f t="shared" si="5"/>
        <v>7500000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22" t="s">
        <v>45</v>
      </c>
      <c r="B31" s="23" t="s">
        <v>46</v>
      </c>
      <c r="C31" s="8">
        <v>44795</v>
      </c>
      <c r="D31" s="9">
        <v>0</v>
      </c>
      <c r="E31" s="9">
        <v>0</v>
      </c>
      <c r="F31" s="9">
        <v>0</v>
      </c>
      <c r="G31" s="9">
        <v>0</v>
      </c>
      <c r="H31" s="9">
        <v>325000</v>
      </c>
      <c r="I31" s="9">
        <v>0</v>
      </c>
      <c r="J31" s="24">
        <f t="shared" si="5"/>
        <v>325000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22" t="s">
        <v>47</v>
      </c>
      <c r="B32" s="23" t="s">
        <v>48</v>
      </c>
      <c r="C32" s="8">
        <v>44795</v>
      </c>
      <c r="D32" s="9">
        <v>85000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24">
        <f t="shared" si="5"/>
        <v>85000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22" t="s">
        <v>49</v>
      </c>
      <c r="B33" s="23" t="s">
        <v>50</v>
      </c>
      <c r="C33" s="8">
        <v>44971</v>
      </c>
      <c r="D33" s="9">
        <v>0</v>
      </c>
      <c r="E33" s="9">
        <v>295000</v>
      </c>
      <c r="F33" s="9">
        <v>0</v>
      </c>
      <c r="G33" s="9">
        <v>0</v>
      </c>
      <c r="H33" s="9">
        <v>0</v>
      </c>
      <c r="I33" s="9">
        <v>0</v>
      </c>
      <c r="J33" s="24">
        <f t="shared" si="5"/>
        <v>295000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7" t="s">
        <v>51</v>
      </c>
      <c r="B34" s="23" t="s">
        <v>52</v>
      </c>
      <c r="C34" s="8">
        <v>44155</v>
      </c>
      <c r="D34" s="9">
        <v>0</v>
      </c>
      <c r="E34" s="9">
        <v>0</v>
      </c>
      <c r="F34" s="9">
        <v>0</v>
      </c>
      <c r="G34" s="9">
        <v>340000</v>
      </c>
      <c r="H34" s="9">
        <v>0</v>
      </c>
      <c r="I34" s="9">
        <v>0</v>
      </c>
      <c r="J34" s="9">
        <f t="shared" si="5"/>
        <v>340000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67" t="s">
        <v>134</v>
      </c>
      <c r="B35" s="68" t="s">
        <v>135</v>
      </c>
      <c r="C35" s="69">
        <v>44998</v>
      </c>
      <c r="D35" s="70">
        <v>38000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f t="shared" si="5"/>
        <v>38000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7"/>
      <c r="B36" s="6" t="s">
        <v>53</v>
      </c>
      <c r="C36" s="7"/>
      <c r="D36" s="14">
        <f t="shared" ref="D36:J36" si="6">SUM(D26:D35)</f>
        <v>7823000</v>
      </c>
      <c r="E36" s="14">
        <f t="shared" si="6"/>
        <v>295000</v>
      </c>
      <c r="F36" s="14">
        <f t="shared" si="6"/>
        <v>330000</v>
      </c>
      <c r="G36" s="14">
        <f t="shared" si="6"/>
        <v>340000</v>
      </c>
      <c r="H36" s="14">
        <f t="shared" si="6"/>
        <v>325000</v>
      </c>
      <c r="I36" s="14">
        <f t="shared" si="6"/>
        <v>0</v>
      </c>
      <c r="J36" s="14">
        <f t="shared" si="6"/>
        <v>9113000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7"/>
      <c r="B37" s="6"/>
      <c r="C37" s="7"/>
      <c r="D37" s="14"/>
      <c r="E37" s="14"/>
      <c r="F37" s="14"/>
      <c r="G37" s="14"/>
      <c r="H37" s="14"/>
      <c r="I37" s="14"/>
      <c r="J37" s="1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7"/>
      <c r="B38" s="6" t="s">
        <v>54</v>
      </c>
      <c r="C38" s="7"/>
      <c r="D38" s="14"/>
      <c r="E38" s="14"/>
      <c r="F38" s="14"/>
      <c r="G38" s="14"/>
      <c r="H38" s="14"/>
      <c r="I38" s="14"/>
      <c r="J38" s="1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28" t="s">
        <v>55</v>
      </c>
      <c r="B39" s="29" t="s">
        <v>56</v>
      </c>
      <c r="C39" s="30">
        <v>44155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31">
        <f>SUM(D39:I39)</f>
        <v>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7"/>
      <c r="B40" s="6" t="s">
        <v>57</v>
      </c>
      <c r="C40" s="7"/>
      <c r="D40" s="14">
        <f t="shared" ref="D40:J40" si="7">SUM(D39)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 t="shared" si="7"/>
        <v>0</v>
      </c>
      <c r="I40" s="14">
        <f t="shared" si="7"/>
        <v>0</v>
      </c>
      <c r="J40" s="14">
        <f t="shared" si="7"/>
        <v>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7"/>
      <c r="B41" s="6"/>
      <c r="C41" s="7"/>
      <c r="D41" s="14"/>
      <c r="E41" s="14"/>
      <c r="F41" s="14"/>
      <c r="G41" s="14"/>
      <c r="H41" s="14"/>
      <c r="I41" s="14"/>
      <c r="J41" s="1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7"/>
      <c r="B42" s="6" t="s">
        <v>58</v>
      </c>
      <c r="C42" s="7"/>
      <c r="D42" s="14"/>
      <c r="E42" s="14"/>
      <c r="F42" s="14"/>
      <c r="G42" s="14"/>
      <c r="H42" s="14"/>
      <c r="I42" s="14"/>
      <c r="J42" s="1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28" t="s">
        <v>59</v>
      </c>
      <c r="B43" s="29" t="s">
        <v>60</v>
      </c>
      <c r="C43" s="30">
        <v>44155</v>
      </c>
      <c r="D43" s="19">
        <v>0</v>
      </c>
      <c r="E43" s="19">
        <v>0</v>
      </c>
      <c r="F43" s="19">
        <v>0</v>
      </c>
      <c r="G43" s="19">
        <v>5000000</v>
      </c>
      <c r="H43" s="19">
        <v>0</v>
      </c>
      <c r="I43" s="19">
        <v>0</v>
      </c>
      <c r="J43" s="31">
        <f>SUM(D43:I43)</f>
        <v>5000000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7"/>
      <c r="B44" s="6" t="s">
        <v>61</v>
      </c>
      <c r="C44" s="7"/>
      <c r="D44" s="14">
        <f t="shared" ref="D44:J44" si="8">SUM(D43)</f>
        <v>0</v>
      </c>
      <c r="E44" s="14">
        <f t="shared" si="8"/>
        <v>0</v>
      </c>
      <c r="F44" s="14">
        <f t="shared" si="8"/>
        <v>0</v>
      </c>
      <c r="G44" s="14">
        <f t="shared" si="8"/>
        <v>5000000</v>
      </c>
      <c r="H44" s="14">
        <f t="shared" si="8"/>
        <v>0</v>
      </c>
      <c r="I44" s="14">
        <f t="shared" si="8"/>
        <v>0</v>
      </c>
      <c r="J44" s="14">
        <f t="shared" si="8"/>
        <v>5000000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7"/>
      <c r="B45" s="6"/>
      <c r="C45" s="7"/>
      <c r="D45" s="14"/>
      <c r="E45" s="14"/>
      <c r="F45" s="14"/>
      <c r="G45" s="14"/>
      <c r="H45" s="14"/>
      <c r="I45" s="14"/>
      <c r="J45" s="1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7"/>
      <c r="B46" s="6" t="s">
        <v>62</v>
      </c>
      <c r="C46" s="7"/>
      <c r="D46" s="14"/>
      <c r="E46" s="14"/>
      <c r="F46" s="14"/>
      <c r="G46" s="14"/>
      <c r="H46" s="14"/>
      <c r="I46" s="14"/>
      <c r="J46" s="1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2" t="s">
        <v>63</v>
      </c>
      <c r="B47" s="33" t="s">
        <v>64</v>
      </c>
      <c r="C47" s="34">
        <v>43422</v>
      </c>
      <c r="D47" s="35">
        <v>50000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6">
        <f t="shared" ref="J47:J49" si="9">SUM(D47:I47)</f>
        <v>50000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22" t="s">
        <v>65</v>
      </c>
      <c r="B48" s="1" t="s">
        <v>66</v>
      </c>
      <c r="C48" s="8">
        <v>44155</v>
      </c>
      <c r="D48" s="9">
        <v>50000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24">
        <f t="shared" si="9"/>
        <v>50000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26" t="s">
        <v>67</v>
      </c>
      <c r="B49" s="11" t="s">
        <v>68</v>
      </c>
      <c r="C49" s="12">
        <v>44155</v>
      </c>
      <c r="D49" s="13">
        <v>0</v>
      </c>
      <c r="E49" s="13">
        <v>8000000</v>
      </c>
      <c r="F49" s="13">
        <v>0</v>
      </c>
      <c r="G49" s="13">
        <v>0</v>
      </c>
      <c r="H49" s="13">
        <v>0</v>
      </c>
      <c r="I49" s="13">
        <v>0</v>
      </c>
      <c r="J49" s="27">
        <f t="shared" si="9"/>
        <v>8000000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7"/>
      <c r="B50" s="6" t="s">
        <v>69</v>
      </c>
      <c r="C50" s="7"/>
      <c r="D50" s="14">
        <f t="shared" ref="D50:J50" si="10">SUM(D47:D49)</f>
        <v>100000</v>
      </c>
      <c r="E50" s="14">
        <f t="shared" si="10"/>
        <v>8000000</v>
      </c>
      <c r="F50" s="14">
        <f t="shared" si="10"/>
        <v>0</v>
      </c>
      <c r="G50" s="14">
        <f t="shared" si="10"/>
        <v>0</v>
      </c>
      <c r="H50" s="14">
        <f t="shared" si="10"/>
        <v>0</v>
      </c>
      <c r="I50" s="14">
        <f t="shared" si="10"/>
        <v>0</v>
      </c>
      <c r="J50" s="14">
        <f t="shared" si="10"/>
        <v>8100000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7"/>
      <c r="B51" s="6"/>
      <c r="C51" s="7"/>
      <c r="D51" s="14"/>
      <c r="E51" s="14"/>
      <c r="F51" s="14"/>
      <c r="G51" s="14"/>
      <c r="H51" s="14"/>
      <c r="I51" s="14"/>
      <c r="J51" s="1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7"/>
      <c r="B52" s="6" t="s">
        <v>70</v>
      </c>
      <c r="C52" s="7"/>
      <c r="D52" s="14"/>
      <c r="E52" s="14"/>
      <c r="F52" s="14"/>
      <c r="G52" s="14"/>
      <c r="H52" s="14"/>
      <c r="I52" s="14"/>
      <c r="J52" s="1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28" t="s">
        <v>71</v>
      </c>
      <c r="B53" s="29" t="s">
        <v>72</v>
      </c>
      <c r="C53" s="30">
        <v>37194</v>
      </c>
      <c r="D53" s="19">
        <v>0</v>
      </c>
      <c r="E53" s="19">
        <v>75000</v>
      </c>
      <c r="F53" s="19">
        <v>0</v>
      </c>
      <c r="G53" s="19">
        <v>0</v>
      </c>
      <c r="H53" s="19">
        <v>0</v>
      </c>
      <c r="I53" s="19">
        <v>0</v>
      </c>
      <c r="J53" s="31">
        <f>SUM(D53:I53)</f>
        <v>75000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7"/>
      <c r="B54" s="6" t="s">
        <v>73</v>
      </c>
      <c r="C54" s="7"/>
      <c r="D54" s="14">
        <f t="shared" ref="D54:J54" si="11">SUM(D53)</f>
        <v>0</v>
      </c>
      <c r="E54" s="14">
        <f t="shared" si="11"/>
        <v>75000</v>
      </c>
      <c r="F54" s="14">
        <f t="shared" si="11"/>
        <v>0</v>
      </c>
      <c r="G54" s="14">
        <f t="shared" si="11"/>
        <v>0</v>
      </c>
      <c r="H54" s="14">
        <f t="shared" si="11"/>
        <v>0</v>
      </c>
      <c r="I54" s="14">
        <f t="shared" si="11"/>
        <v>0</v>
      </c>
      <c r="J54" s="14">
        <f t="shared" si="11"/>
        <v>75000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7"/>
      <c r="B55" s="6"/>
      <c r="C55" s="7"/>
      <c r="D55" s="14"/>
      <c r="E55" s="14"/>
      <c r="F55" s="14"/>
      <c r="G55" s="14"/>
      <c r="H55" s="14"/>
      <c r="I55" s="14"/>
      <c r="J55" s="1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7"/>
      <c r="B56" s="6" t="s">
        <v>74</v>
      </c>
      <c r="C56" s="7"/>
      <c r="D56" s="14"/>
      <c r="E56" s="14"/>
      <c r="F56" s="14"/>
      <c r="G56" s="14"/>
      <c r="H56" s="14"/>
      <c r="I56" s="14"/>
      <c r="J56" s="1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28" t="s">
        <v>75</v>
      </c>
      <c r="B57" s="17" t="s">
        <v>76</v>
      </c>
      <c r="C57" s="30">
        <v>44795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35000</v>
      </c>
      <c r="J57" s="31">
        <f>SUM(D57:I57)</f>
        <v>35000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7"/>
      <c r="B58" s="6" t="s">
        <v>77</v>
      </c>
      <c r="C58" s="7"/>
      <c r="D58" s="14">
        <f t="shared" ref="D58:J58" si="12">SUM(D57)</f>
        <v>0</v>
      </c>
      <c r="E58" s="14">
        <f t="shared" si="12"/>
        <v>0</v>
      </c>
      <c r="F58" s="14">
        <f t="shared" si="12"/>
        <v>0</v>
      </c>
      <c r="G58" s="14">
        <f t="shared" si="12"/>
        <v>0</v>
      </c>
      <c r="H58" s="14">
        <f t="shared" si="12"/>
        <v>0</v>
      </c>
      <c r="I58" s="14">
        <f t="shared" si="12"/>
        <v>35000</v>
      </c>
      <c r="J58" s="14">
        <f t="shared" si="12"/>
        <v>35000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7"/>
      <c r="B59" s="6"/>
      <c r="C59" s="7"/>
      <c r="D59" s="14"/>
      <c r="E59" s="14"/>
      <c r="F59" s="14"/>
      <c r="G59" s="14"/>
      <c r="H59" s="14"/>
      <c r="I59" s="14"/>
      <c r="J59" s="1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7"/>
      <c r="B60" s="6" t="s">
        <v>78</v>
      </c>
      <c r="C60" s="7"/>
      <c r="D60" s="14"/>
      <c r="E60" s="14"/>
      <c r="F60" s="14"/>
      <c r="G60" s="14"/>
      <c r="H60" s="14"/>
      <c r="I60" s="14"/>
      <c r="J60" s="1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28" t="s">
        <v>79</v>
      </c>
      <c r="B61" s="17" t="s">
        <v>80</v>
      </c>
      <c r="C61" s="30">
        <v>44795</v>
      </c>
      <c r="D61" s="19">
        <v>350000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31">
        <f t="shared" ref="J61:J62" si="13">SUM(D61:I61)</f>
        <v>350000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28" t="s">
        <v>81</v>
      </c>
      <c r="B62" s="17" t="s">
        <v>82</v>
      </c>
      <c r="C62" s="30">
        <v>44795</v>
      </c>
      <c r="D62" s="72">
        <v>225000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31">
        <f t="shared" si="13"/>
        <v>225000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7"/>
      <c r="B63" s="6" t="s">
        <v>83</v>
      </c>
      <c r="C63" s="7"/>
      <c r="D63" s="14">
        <f>SUM(D62,D61)</f>
        <v>575000</v>
      </c>
      <c r="E63" s="14">
        <f>SUM(E62,E61)</f>
        <v>0</v>
      </c>
      <c r="F63" s="14">
        <f>SUM(F62,F61)</f>
        <v>0</v>
      </c>
      <c r="G63" s="14">
        <f>SUM(G62,G61)</f>
        <v>0</v>
      </c>
      <c r="H63" s="14">
        <f>SUM(H62,H61)</f>
        <v>0</v>
      </c>
      <c r="I63" s="14">
        <f>SUM(I62,I61)</f>
        <v>0</v>
      </c>
      <c r="J63" s="14">
        <f>SUM(J61:J62)</f>
        <v>575000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7"/>
      <c r="B64" s="6"/>
      <c r="C64" s="7"/>
      <c r="D64" s="14"/>
      <c r="E64" s="14"/>
      <c r="F64" s="14"/>
      <c r="G64" s="14"/>
      <c r="H64" s="14"/>
      <c r="I64" s="14"/>
      <c r="J64" s="1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7"/>
      <c r="B65" s="6" t="s">
        <v>84</v>
      </c>
      <c r="C65" s="7"/>
      <c r="D65" s="14"/>
      <c r="E65" s="14"/>
      <c r="F65" s="14"/>
      <c r="G65" s="14"/>
      <c r="H65" s="14"/>
      <c r="I65" s="14"/>
      <c r="J65" s="1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28" t="s">
        <v>85</v>
      </c>
      <c r="B66" s="17" t="s">
        <v>86</v>
      </c>
      <c r="C66" s="30">
        <v>44795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31">
        <f>SUM(D66:I66)</f>
        <v>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7"/>
      <c r="B67" s="6" t="s">
        <v>87</v>
      </c>
      <c r="C67" s="7"/>
      <c r="D67" s="14">
        <f t="shared" ref="D67:J67" si="14">SUM(D66)</f>
        <v>0</v>
      </c>
      <c r="E67" s="14">
        <f t="shared" si="14"/>
        <v>0</v>
      </c>
      <c r="F67" s="14">
        <f t="shared" si="14"/>
        <v>0</v>
      </c>
      <c r="G67" s="14">
        <f t="shared" si="14"/>
        <v>0</v>
      </c>
      <c r="H67" s="14">
        <f t="shared" si="14"/>
        <v>0</v>
      </c>
      <c r="I67" s="14">
        <f t="shared" si="14"/>
        <v>0</v>
      </c>
      <c r="J67" s="14">
        <f t="shared" si="14"/>
        <v>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7"/>
      <c r="B68" s="6"/>
      <c r="C68" s="7"/>
      <c r="D68" s="14"/>
      <c r="E68" s="14"/>
      <c r="F68" s="14"/>
      <c r="G68" s="14"/>
      <c r="H68" s="14"/>
      <c r="I68" s="14"/>
      <c r="J68" s="1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7"/>
      <c r="B69" s="6" t="s">
        <v>88</v>
      </c>
      <c r="C69" s="7"/>
      <c r="D69" s="14"/>
      <c r="E69" s="14"/>
      <c r="F69" s="14"/>
      <c r="G69" s="14"/>
      <c r="H69" s="14"/>
      <c r="I69" s="14"/>
      <c r="J69" s="1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2" t="s">
        <v>89</v>
      </c>
      <c r="B70" s="37" t="s">
        <v>90</v>
      </c>
      <c r="C70" s="34">
        <v>44795</v>
      </c>
      <c r="D70" s="35">
        <v>95000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6">
        <f t="shared" ref="J70:J72" si="15">SUM(D70:I70)</f>
        <v>95000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22" t="s">
        <v>91</v>
      </c>
      <c r="B71" s="7" t="s">
        <v>92</v>
      </c>
      <c r="C71" s="8">
        <v>44795</v>
      </c>
      <c r="D71" s="9">
        <v>45000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24">
        <f t="shared" si="15"/>
        <v>45000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26" t="s">
        <v>93</v>
      </c>
      <c r="B72" s="10" t="s">
        <v>94</v>
      </c>
      <c r="C72" s="12">
        <v>44795</v>
      </c>
      <c r="D72" s="13">
        <v>0</v>
      </c>
      <c r="E72" s="13">
        <v>35000</v>
      </c>
      <c r="F72" s="13">
        <v>0</v>
      </c>
      <c r="G72" s="13">
        <v>0</v>
      </c>
      <c r="H72" s="13">
        <v>0</v>
      </c>
      <c r="I72" s="13">
        <v>0</v>
      </c>
      <c r="J72" s="27">
        <f t="shared" si="15"/>
        <v>35000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7"/>
      <c r="B73" s="6" t="s">
        <v>95</v>
      </c>
      <c r="C73" s="7"/>
      <c r="D73" s="14">
        <f>SUM(D70,D71,D72)</f>
        <v>140000</v>
      </c>
      <c r="E73" s="14">
        <f>SUM(E70,E71,E72)</f>
        <v>35000</v>
      </c>
      <c r="F73" s="14">
        <f>SUM(F70,F71,F72)</f>
        <v>0</v>
      </c>
      <c r="G73" s="14">
        <f>SUM(G70,G71,G72)</f>
        <v>0</v>
      </c>
      <c r="H73" s="14">
        <f>SUM(H70,H71,H72)</f>
        <v>0</v>
      </c>
      <c r="I73" s="14">
        <f>SUM(I70,I71,I72)</f>
        <v>0</v>
      </c>
      <c r="J73" s="14">
        <f>SUM(J70:J72)</f>
        <v>175000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7"/>
      <c r="B74" s="6"/>
      <c r="C74" s="7"/>
      <c r="D74" s="14"/>
      <c r="E74" s="14"/>
      <c r="F74" s="14"/>
      <c r="G74" s="14"/>
      <c r="H74" s="14"/>
      <c r="I74" s="14"/>
      <c r="J74" s="1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8"/>
      <c r="B75" s="39" t="s">
        <v>96</v>
      </c>
      <c r="C75" s="40"/>
      <c r="D75" s="41">
        <f>D12+D19+D36+D40+D44+D50+D54+D73+D63+D23+D58+D67</f>
        <v>11684000</v>
      </c>
      <c r="E75" s="41">
        <f>E12+E19+E36+E40+E44+E50+E54+E73+E63+E23+E67</f>
        <v>9191000</v>
      </c>
      <c r="F75" s="41">
        <f t="shared" ref="F75:I75" si="16">F12+F19+F36+F40+F44+F50+F54+F73+F63+F23+F58+F67</f>
        <v>816000</v>
      </c>
      <c r="G75" s="41">
        <f t="shared" si="16"/>
        <v>5826000</v>
      </c>
      <c r="H75" s="41">
        <f t="shared" si="16"/>
        <v>836000</v>
      </c>
      <c r="I75" s="41">
        <f t="shared" si="16"/>
        <v>221000</v>
      </c>
      <c r="J75" s="41">
        <f>J12+J19+J36+J40+J44+J50+J54+J63+J73+J23+J58+J67</f>
        <v>28574000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7"/>
      <c r="B76" s="6"/>
      <c r="C76" s="7"/>
      <c r="D76" s="14"/>
      <c r="E76" s="14"/>
      <c r="F76" s="14"/>
      <c r="G76" s="14"/>
      <c r="H76" s="14"/>
      <c r="I76" s="14"/>
      <c r="J76" s="1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7"/>
      <c r="B77" s="6"/>
      <c r="C77" s="7"/>
      <c r="D77" s="14"/>
      <c r="E77" s="14"/>
      <c r="F77" s="14"/>
      <c r="G77" s="14"/>
      <c r="H77" s="14"/>
      <c r="I77" s="14"/>
      <c r="J77" s="1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7"/>
      <c r="B78" s="6"/>
      <c r="C78" s="7"/>
      <c r="D78" s="14"/>
      <c r="E78" s="14"/>
      <c r="F78" s="14"/>
      <c r="G78" s="14"/>
      <c r="H78" s="14"/>
      <c r="I78" s="14"/>
      <c r="J78" s="1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7"/>
      <c r="B79" s="4" t="s">
        <v>97</v>
      </c>
      <c r="C79" s="7"/>
      <c r="D79" s="14"/>
      <c r="E79" s="14"/>
      <c r="F79" s="14"/>
      <c r="G79" s="14"/>
      <c r="H79" s="14"/>
      <c r="I79" s="14"/>
      <c r="J79" s="1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7"/>
      <c r="B80" s="6"/>
      <c r="C80" s="7"/>
      <c r="D80" s="14"/>
      <c r="E80" s="14"/>
      <c r="F80" s="14"/>
      <c r="G80" s="14"/>
      <c r="H80" s="14"/>
      <c r="I80" s="14"/>
      <c r="J80" s="1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7"/>
      <c r="B81" s="42" t="s">
        <v>98</v>
      </c>
      <c r="C81" s="7"/>
      <c r="D81" s="14"/>
      <c r="E81" s="14"/>
      <c r="F81" s="14"/>
      <c r="G81" s="14"/>
      <c r="H81" s="14"/>
      <c r="I81" s="14"/>
      <c r="J81" s="1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28" t="s">
        <v>99</v>
      </c>
      <c r="B82" s="29" t="s">
        <v>100</v>
      </c>
      <c r="C82" s="18"/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31">
        <f t="shared" ref="J82:J83" si="17">SUM(D82:I82)</f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28" t="s">
        <v>101</v>
      </c>
      <c r="B83" s="29" t="s">
        <v>102</v>
      </c>
      <c r="C83" s="43"/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31">
        <f t="shared" si="17"/>
        <v>0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44"/>
      <c r="B84" s="45" t="s">
        <v>103</v>
      </c>
      <c r="C84" s="46"/>
      <c r="D84" s="47">
        <f>SUM(D82:D83)</f>
        <v>0</v>
      </c>
      <c r="E84" s="47">
        <f t="shared" ref="E84:I84" si="18">SUM(E82)</f>
        <v>0</v>
      </c>
      <c r="F84" s="47">
        <f t="shared" si="18"/>
        <v>0</v>
      </c>
      <c r="G84" s="47">
        <f t="shared" si="18"/>
        <v>0</v>
      </c>
      <c r="H84" s="47">
        <f t="shared" si="18"/>
        <v>0</v>
      </c>
      <c r="I84" s="47">
        <f t="shared" si="18"/>
        <v>0</v>
      </c>
      <c r="J84" s="47">
        <f>SUM(J82:J83)</f>
        <v>0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48"/>
      <c r="B85" s="6"/>
      <c r="C85" s="49"/>
      <c r="D85" s="14"/>
      <c r="E85" s="14"/>
      <c r="F85" s="14"/>
      <c r="G85" s="14"/>
      <c r="H85" s="14"/>
      <c r="I85" s="14"/>
      <c r="J85" s="1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7"/>
      <c r="B87" s="42" t="s">
        <v>104</v>
      </c>
      <c r="C87" s="43"/>
      <c r="D87" s="9"/>
      <c r="E87" s="9"/>
      <c r="F87" s="9"/>
      <c r="G87" s="9"/>
      <c r="H87" s="9"/>
      <c r="I87" s="9"/>
      <c r="J87" s="9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2" t="s">
        <v>105</v>
      </c>
      <c r="B88" s="33" t="s">
        <v>100</v>
      </c>
      <c r="C88" s="50"/>
      <c r="D88" s="35">
        <v>0</v>
      </c>
      <c r="E88" s="19">
        <v>0</v>
      </c>
      <c r="F88" s="35">
        <v>0</v>
      </c>
      <c r="G88" s="35">
        <v>0</v>
      </c>
      <c r="H88" s="35">
        <v>0</v>
      </c>
      <c r="I88" s="35">
        <v>0</v>
      </c>
      <c r="J88" s="36">
        <f t="shared" ref="J88:J89" si="19">SUM(D88:I88)</f>
        <v>0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7" t="s">
        <v>106</v>
      </c>
      <c r="B89" s="11" t="s">
        <v>102</v>
      </c>
      <c r="C89" s="43"/>
      <c r="D89" s="13">
        <v>0</v>
      </c>
      <c r="E89" s="19">
        <v>0</v>
      </c>
      <c r="F89" s="13">
        <v>0</v>
      </c>
      <c r="G89" s="13">
        <v>0</v>
      </c>
      <c r="H89" s="13">
        <v>0</v>
      </c>
      <c r="I89" s="13">
        <v>0</v>
      </c>
      <c r="J89" s="27">
        <f t="shared" si="19"/>
        <v>0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51"/>
      <c r="B90" s="52" t="s">
        <v>107</v>
      </c>
      <c r="C90" s="53"/>
      <c r="D90" s="54">
        <f>SUM(D88,D89)</f>
        <v>0</v>
      </c>
      <c r="E90" s="54">
        <f t="shared" ref="E90:I90" si="20">SUM(E88)</f>
        <v>0</v>
      </c>
      <c r="F90" s="54">
        <f t="shared" si="20"/>
        <v>0</v>
      </c>
      <c r="G90" s="54">
        <f t="shared" si="20"/>
        <v>0</v>
      </c>
      <c r="H90" s="54">
        <f t="shared" si="20"/>
        <v>0</v>
      </c>
      <c r="I90" s="54">
        <f t="shared" si="20"/>
        <v>0</v>
      </c>
      <c r="J90" s="54">
        <f>SUM(J88:J89)</f>
        <v>0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7"/>
      <c r="B91" s="6"/>
      <c r="C91" s="7"/>
      <c r="D91" s="14"/>
      <c r="E91" s="14"/>
      <c r="F91" s="14"/>
      <c r="G91" s="14"/>
      <c r="H91" s="14"/>
      <c r="I91" s="14"/>
      <c r="J91" s="1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7"/>
      <c r="B92" s="6"/>
      <c r="C92" s="7"/>
      <c r="D92" s="14"/>
      <c r="E92" s="14"/>
      <c r="F92" s="14"/>
      <c r="G92" s="14"/>
      <c r="H92" s="14"/>
      <c r="I92" s="14"/>
      <c r="J92" s="1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7"/>
      <c r="B93" s="4" t="s">
        <v>97</v>
      </c>
      <c r="C93" s="7"/>
      <c r="D93" s="14"/>
      <c r="E93" s="14"/>
      <c r="F93" s="14"/>
      <c r="G93" s="14"/>
      <c r="H93" s="14"/>
      <c r="I93" s="14"/>
      <c r="J93" s="1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7"/>
      <c r="B94" s="6"/>
      <c r="C94" s="7"/>
      <c r="D94" s="14"/>
      <c r="E94" s="14"/>
      <c r="F94" s="14"/>
      <c r="G94" s="14"/>
      <c r="H94" s="14"/>
      <c r="I94" s="14"/>
      <c r="J94" s="1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7"/>
      <c r="B95" s="42" t="s">
        <v>108</v>
      </c>
      <c r="C95" s="7"/>
      <c r="D95" s="14"/>
      <c r="E95" s="14"/>
      <c r="F95" s="14"/>
      <c r="G95" s="14"/>
      <c r="H95" s="14"/>
      <c r="I95" s="14"/>
      <c r="J95" s="1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7"/>
      <c r="B96" s="55" t="s">
        <v>109</v>
      </c>
      <c r="C96" s="7"/>
      <c r="D96" s="14"/>
      <c r="E96" s="14"/>
      <c r="F96" s="14"/>
      <c r="G96" s="14"/>
      <c r="H96" s="14"/>
      <c r="I96" s="14"/>
      <c r="J96" s="1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28" t="s">
        <v>110</v>
      </c>
      <c r="B97" s="29" t="s">
        <v>102</v>
      </c>
      <c r="C97" s="17"/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31">
        <f t="shared" ref="J97:J98" si="21">SUM(D97:I97)</f>
        <v>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28" t="s">
        <v>111</v>
      </c>
      <c r="B98" s="29" t="s">
        <v>100</v>
      </c>
      <c r="C98" s="18"/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31">
        <f t="shared" si="21"/>
        <v>0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6" t="s">
        <v>112</v>
      </c>
      <c r="C99" s="43"/>
      <c r="D99" s="14">
        <f>SUM(D97:D98)</f>
        <v>0</v>
      </c>
      <c r="E99" s="14">
        <f>SUM(E97:E98)</f>
        <v>0</v>
      </c>
      <c r="F99" s="14">
        <f t="shared" ref="F99:I99" si="22">SUM(F97)</f>
        <v>0</v>
      </c>
      <c r="G99" s="14">
        <f t="shared" si="22"/>
        <v>0</v>
      </c>
      <c r="H99" s="14">
        <f t="shared" si="22"/>
        <v>0</v>
      </c>
      <c r="I99" s="14">
        <f t="shared" si="22"/>
        <v>0</v>
      </c>
      <c r="J99" s="14">
        <f>SUM(J97:J98)</f>
        <v>0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1"/>
      <c r="C100" s="43"/>
      <c r="D100" s="56"/>
      <c r="E100" s="56"/>
      <c r="F100" s="56"/>
      <c r="G100" s="56"/>
      <c r="H100" s="56"/>
      <c r="I100" s="56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57"/>
      <c r="B101" s="39" t="s">
        <v>113</v>
      </c>
      <c r="C101" s="58"/>
      <c r="D101" s="41">
        <f t="shared" ref="D101:J101" si="23">D84+D90+D99</f>
        <v>0</v>
      </c>
      <c r="E101" s="41">
        <f t="shared" si="23"/>
        <v>0</v>
      </c>
      <c r="F101" s="41">
        <f t="shared" si="23"/>
        <v>0</v>
      </c>
      <c r="G101" s="41">
        <f t="shared" si="23"/>
        <v>0</v>
      </c>
      <c r="H101" s="41">
        <f t="shared" si="23"/>
        <v>0</v>
      </c>
      <c r="I101" s="41">
        <f t="shared" si="23"/>
        <v>0</v>
      </c>
      <c r="J101" s="59">
        <f t="shared" si="23"/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7"/>
      <c r="B102" s="6"/>
      <c r="C102" s="7"/>
      <c r="D102" s="14"/>
      <c r="E102" s="14"/>
      <c r="F102" s="14"/>
      <c r="G102" s="14"/>
      <c r="H102" s="14"/>
      <c r="I102" s="14"/>
      <c r="J102" s="1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7"/>
      <c r="B103" s="4" t="s">
        <v>114</v>
      </c>
      <c r="C103" s="7"/>
      <c r="D103" s="14"/>
      <c r="E103" s="14"/>
      <c r="F103" s="14"/>
      <c r="G103" s="14"/>
      <c r="H103" s="14"/>
      <c r="I103" s="14"/>
      <c r="J103" s="1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7"/>
      <c r="B104" s="6"/>
      <c r="C104" s="7"/>
      <c r="D104" s="14"/>
      <c r="E104" s="14"/>
      <c r="F104" s="14"/>
      <c r="G104" s="14"/>
      <c r="H104" s="14"/>
      <c r="I104" s="14"/>
      <c r="J104" s="1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60" t="s">
        <v>115</v>
      </c>
      <c r="B105" s="33" t="s">
        <v>116</v>
      </c>
      <c r="C105" s="50">
        <v>44155</v>
      </c>
      <c r="D105" s="35">
        <v>85000</v>
      </c>
      <c r="E105" s="35">
        <v>160000</v>
      </c>
      <c r="F105" s="35">
        <v>150000</v>
      </c>
      <c r="G105" s="35">
        <v>85000</v>
      </c>
      <c r="H105" s="35">
        <v>0</v>
      </c>
      <c r="I105" s="35">
        <v>0</v>
      </c>
      <c r="J105" s="36">
        <f>SUM(D105:I105)</f>
        <v>480000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61" t="s">
        <v>117</v>
      </c>
      <c r="B106" s="1" t="s">
        <v>118</v>
      </c>
      <c r="C106" s="43">
        <v>42340</v>
      </c>
      <c r="D106" s="9">
        <v>0</v>
      </c>
      <c r="E106" s="9">
        <v>1000000</v>
      </c>
      <c r="F106" s="9">
        <v>1000000</v>
      </c>
      <c r="G106" s="9">
        <v>1000000</v>
      </c>
      <c r="H106" s="9">
        <v>1000000</v>
      </c>
      <c r="I106" s="35">
        <v>0</v>
      </c>
      <c r="J106" s="24">
        <f>SUM(D106:I106)</f>
        <v>4000000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61" t="s">
        <v>119</v>
      </c>
      <c r="B107" s="1" t="s">
        <v>121</v>
      </c>
      <c r="C107" s="43">
        <v>43766</v>
      </c>
      <c r="D107" s="9">
        <v>350000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24">
        <f>SUM(D107:I107)</f>
        <v>350000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61" t="s">
        <v>120</v>
      </c>
      <c r="B108" s="1" t="s">
        <v>122</v>
      </c>
      <c r="C108" s="43">
        <v>37168</v>
      </c>
      <c r="D108" s="9">
        <v>0</v>
      </c>
      <c r="E108" s="9">
        <v>0</v>
      </c>
      <c r="F108" s="9">
        <v>0</v>
      </c>
      <c r="G108" s="9">
        <v>0</v>
      </c>
      <c r="H108" s="9">
        <v>2000000</v>
      </c>
      <c r="I108" s="35">
        <v>0</v>
      </c>
      <c r="J108" s="24">
        <f>SUM(D108:I108)</f>
        <v>2000000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61" t="s">
        <v>136</v>
      </c>
      <c r="B109" s="1" t="s">
        <v>123</v>
      </c>
      <c r="C109" s="43">
        <v>43766</v>
      </c>
      <c r="D109" s="9">
        <v>0</v>
      </c>
      <c r="E109" s="9">
        <v>250000</v>
      </c>
      <c r="F109" s="9">
        <v>0</v>
      </c>
      <c r="G109" s="9">
        <v>0</v>
      </c>
      <c r="H109" s="9">
        <v>0</v>
      </c>
      <c r="I109" s="9">
        <v>0</v>
      </c>
      <c r="J109" s="24">
        <f>SUM(D109:I109)</f>
        <v>250000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61" t="s">
        <v>137</v>
      </c>
      <c r="B110" s="1" t="s">
        <v>124</v>
      </c>
      <c r="C110" s="43">
        <v>43766</v>
      </c>
      <c r="D110" s="9">
        <v>100000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24">
        <f>SUM(D110:I110)</f>
        <v>100000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61" t="s">
        <v>138</v>
      </c>
      <c r="B111" s="1" t="s">
        <v>126</v>
      </c>
      <c r="C111" s="43">
        <v>43437</v>
      </c>
      <c r="D111" s="71">
        <v>500000</v>
      </c>
      <c r="E111" s="9">
        <v>500000</v>
      </c>
      <c r="F111" s="9">
        <v>0</v>
      </c>
      <c r="G111" s="9">
        <v>0</v>
      </c>
      <c r="H111" s="9">
        <v>0</v>
      </c>
      <c r="I111" s="9">
        <v>0</v>
      </c>
      <c r="J111" s="24">
        <f>SUM(D111:I111)</f>
        <v>1000000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61" t="s">
        <v>125</v>
      </c>
      <c r="B112" s="1" t="s">
        <v>128</v>
      </c>
      <c r="C112" s="43">
        <v>43766</v>
      </c>
      <c r="D112" s="71">
        <v>13000000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24">
        <f>SUM(E112:I112)</f>
        <v>0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62" t="s">
        <v>127</v>
      </c>
      <c r="B113" s="11" t="s">
        <v>129</v>
      </c>
      <c r="C113" s="63">
        <v>44155</v>
      </c>
      <c r="D113" s="13">
        <v>0</v>
      </c>
      <c r="E113" s="13">
        <v>0</v>
      </c>
      <c r="F113" s="13">
        <v>0</v>
      </c>
      <c r="G113" s="13">
        <v>0</v>
      </c>
      <c r="H113" s="64" t="s">
        <v>130</v>
      </c>
      <c r="I113" s="64" t="s">
        <v>130</v>
      </c>
      <c r="J113" s="27">
        <f>SUM(D113:I113)</f>
        <v>0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2"/>
      <c r="B114" s="6" t="s">
        <v>131</v>
      </c>
      <c r="C114" s="49"/>
      <c r="D114" s="14">
        <f>SUM(D105:D113)</f>
        <v>14035000</v>
      </c>
      <c r="E114" s="14">
        <f>SUM(E105:E113)</f>
        <v>1910000</v>
      </c>
      <c r="F114" s="14">
        <f>SUM(F105:F112)</f>
        <v>1150000</v>
      </c>
      <c r="G114" s="14">
        <f>SUM(G105:G113)</f>
        <v>1085000</v>
      </c>
      <c r="H114" s="14">
        <f>SUM(H105:H113)</f>
        <v>3000000</v>
      </c>
      <c r="I114" s="14">
        <f>SUM(I105:I113)</f>
        <v>0</v>
      </c>
      <c r="J114" s="14">
        <f>SUM(J105:J112)</f>
        <v>8180000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2"/>
      <c r="B115" s="6"/>
      <c r="C115" s="49"/>
      <c r="D115" s="14"/>
      <c r="E115" s="14"/>
      <c r="F115" s="14"/>
      <c r="G115" s="14"/>
      <c r="H115" s="14"/>
      <c r="I115" s="14"/>
      <c r="J115" s="1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65"/>
      <c r="B116" s="66" t="s">
        <v>132</v>
      </c>
      <c r="C116" s="66"/>
      <c r="D116" s="41">
        <f t="shared" ref="D116:J116" si="24">D75+D101+D114</f>
        <v>25719000</v>
      </c>
      <c r="E116" s="41">
        <f t="shared" si="24"/>
        <v>11101000</v>
      </c>
      <c r="F116" s="41">
        <f t="shared" si="24"/>
        <v>1966000</v>
      </c>
      <c r="G116" s="41">
        <f t="shared" si="24"/>
        <v>6911000</v>
      </c>
      <c r="H116" s="41">
        <f t="shared" si="24"/>
        <v>3836000</v>
      </c>
      <c r="I116" s="41">
        <f t="shared" si="24"/>
        <v>221000</v>
      </c>
      <c r="J116" s="59">
        <f t="shared" si="24"/>
        <v>36754000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printOptions gridLines="1"/>
  <pageMargins left="0.25" right="0.25" top="0.75" bottom="0.75" header="0" footer="0"/>
  <pageSetup fitToHeight="0" orientation="landscape" r:id="rId1"/>
  <headerFooter>
    <oddHeader>&amp;RPAGE &amp;P of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 CIC Items 04132022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Stanbrook</dc:creator>
  <cp:lastModifiedBy>Frank Milisi</cp:lastModifiedBy>
  <dcterms:created xsi:type="dcterms:W3CDTF">2020-11-16T21:28:24Z</dcterms:created>
  <dcterms:modified xsi:type="dcterms:W3CDTF">2024-01-09T01:09:38Z</dcterms:modified>
</cp:coreProperties>
</file>